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oglio1" sheetId="1" r:id="rId1"/>
    <sheet name="Foglio2" sheetId="2" r:id="rId2"/>
    <sheet name="Foglio3" sheetId="3" r:id="rId3"/>
  </sheets>
  <definedNames>
    <definedName name="_xlnm.Print_Titles" localSheetId="0">Foglio1!$2:$4</definedName>
  </definedNames>
  <calcPr calcId="145621"/>
</workbook>
</file>

<file path=xl/calcChain.xml><?xml version="1.0" encoding="utf-8"?>
<calcChain xmlns="http://schemas.openxmlformats.org/spreadsheetml/2006/main">
  <c r="L54" i="1" l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l="1"/>
  <c r="A20" i="1" s="1"/>
  <c r="A21" i="1" s="1"/>
  <c r="A22" i="1" s="1"/>
  <c r="A23" i="1" s="1"/>
  <c r="A24" i="1" l="1"/>
  <c r="A25" i="1" s="1"/>
  <c r="A26" i="1" s="1"/>
  <c r="A27" i="1" s="1"/>
  <c r="A29" i="1" s="1"/>
  <c r="A30" i="1" s="1"/>
  <c r="A31" i="1" s="1"/>
  <c r="A32" i="1" s="1"/>
  <c r="A33" i="1" s="1"/>
  <c r="A34" i="1" s="1"/>
  <c r="A35" i="1" s="1"/>
  <c r="A36" i="1" s="1"/>
  <c r="A37" i="1" l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H29" i="1"/>
  <c r="C29" i="1"/>
  <c r="I35" i="1"/>
  <c r="A50" i="1" l="1"/>
  <c r="A51" i="1" s="1"/>
  <c r="A52" i="1" s="1"/>
  <c r="A53" i="1" s="1"/>
  <c r="A54" i="1" s="1"/>
  <c r="I52" i="1"/>
  <c r="I51" i="1"/>
  <c r="I50" i="1"/>
  <c r="I47" i="1"/>
  <c r="I46" i="1"/>
  <c r="I44" i="1"/>
  <c r="I43" i="1"/>
  <c r="I42" i="1"/>
  <c r="I36" i="1"/>
  <c r="I26" i="1"/>
  <c r="I25" i="1"/>
  <c r="I24" i="1"/>
  <c r="I22" i="1"/>
  <c r="I21" i="1"/>
  <c r="I20" i="1"/>
  <c r="I19" i="1"/>
  <c r="I5" i="1"/>
  <c r="H53" i="1" l="1"/>
  <c r="C53" i="1"/>
  <c r="G52" i="1"/>
  <c r="G51" i="1"/>
  <c r="G50" i="1"/>
  <c r="G53" i="1" l="1"/>
  <c r="H37" i="1"/>
  <c r="C37" i="1"/>
  <c r="C45" i="1" s="1"/>
  <c r="H6" i="1"/>
  <c r="G22" i="1"/>
  <c r="G21" i="1"/>
  <c r="H49" i="1" l="1"/>
  <c r="H54" i="1" s="1"/>
  <c r="I37" i="1"/>
  <c r="I29" i="1"/>
  <c r="G38" i="1"/>
  <c r="G39" i="1"/>
  <c r="G40" i="1"/>
  <c r="G41" i="1"/>
  <c r="G43" i="1"/>
  <c r="C48" i="1"/>
  <c r="G47" i="1"/>
  <c r="G46" i="1"/>
  <c r="G44" i="1"/>
  <c r="G42" i="1"/>
  <c r="G35" i="1"/>
  <c r="G34" i="1"/>
  <c r="G33" i="1"/>
  <c r="G32" i="1"/>
  <c r="G31" i="1"/>
  <c r="G30" i="1"/>
  <c r="G36" i="1"/>
  <c r="C27" i="1"/>
  <c r="G26" i="1"/>
  <c r="G25" i="1"/>
  <c r="G24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C6" i="1"/>
  <c r="C23" i="1" s="1"/>
  <c r="G5" i="1"/>
  <c r="G29" i="1" l="1"/>
  <c r="G37" i="1"/>
  <c r="F37" i="1" s="1"/>
  <c r="I6" i="1"/>
  <c r="G27" i="1"/>
  <c r="G48" i="1"/>
  <c r="G6" i="1"/>
  <c r="C49" i="1"/>
  <c r="C54" i="1" s="1"/>
  <c r="F6" i="1" l="1"/>
  <c r="I49" i="1"/>
  <c r="F29" i="1"/>
  <c r="G45" i="1"/>
  <c r="G23" i="1"/>
  <c r="G49" i="1" l="1"/>
  <c r="G54" i="1" s="1"/>
</calcChain>
</file>

<file path=xl/sharedStrings.xml><?xml version="1.0" encoding="utf-8"?>
<sst xmlns="http://schemas.openxmlformats.org/spreadsheetml/2006/main" count="103" uniqueCount="76">
  <si>
    <t>Tipologia  bus</t>
  </si>
  <si>
    <t>URBANI</t>
  </si>
  <si>
    <t>FILOBUS</t>
  </si>
  <si>
    <t>Misure pneumatici</t>
  </si>
  <si>
    <t>N° mezzi</t>
  </si>
  <si>
    <t>BMB 220</t>
  </si>
  <si>
    <t>IVECO 491</t>
  </si>
  <si>
    <t>CAM BUSOTTO</t>
  </si>
  <si>
    <t>CAM ALE'</t>
  </si>
  <si>
    <t>IRISBUS 491.10.24 CNG</t>
  </si>
  <si>
    <t>BMB M240 CNG</t>
  </si>
  <si>
    <t>BMB M240</t>
  </si>
  <si>
    <t>MAN LION'S CITY</t>
  </si>
  <si>
    <t>BMB AVANCITY CNG</t>
  </si>
  <si>
    <t>IRISBUS EUROPOLIS CNG</t>
  </si>
  <si>
    <t>CITELIS CNG</t>
  </si>
  <si>
    <t>CITELIS</t>
  </si>
  <si>
    <t>SOLARIS URBINO</t>
  </si>
  <si>
    <t>MAN LION'S CITY CNG</t>
  </si>
  <si>
    <t>P/Bus</t>
  </si>
  <si>
    <t>305/70 R 22.5</t>
  </si>
  <si>
    <t>N° P tot.</t>
  </si>
  <si>
    <t>275/70 R 22.5</t>
  </si>
  <si>
    <t>Tot. URBANI</t>
  </si>
  <si>
    <t>KUTSENITS CITY</t>
  </si>
  <si>
    <t>BMB VIVACITY</t>
  </si>
  <si>
    <t>225/75 R 17.5</t>
  </si>
  <si>
    <t>Tot. FILOBUS</t>
  </si>
  <si>
    <t>F 201/2 LU</t>
  </si>
  <si>
    <t>MAN 204F CAM</t>
  </si>
  <si>
    <t>VAN HOOL 31 XT</t>
  </si>
  <si>
    <t>FIAT 380.12/.10/.9</t>
  </si>
  <si>
    <t>295/80 R 22.5</t>
  </si>
  <si>
    <t>265/70 R 19.5</t>
  </si>
  <si>
    <t>CAM MAN I 2000</t>
  </si>
  <si>
    <t>IVECO 590</t>
  </si>
  <si>
    <t>IRISBUS 491 E</t>
  </si>
  <si>
    <t>MAN NL 283</t>
  </si>
  <si>
    <t>IRISBUS 389E</t>
  </si>
  <si>
    <t>BMB M240 LS</t>
  </si>
  <si>
    <t>SCANIA</t>
  </si>
  <si>
    <t>IVECO 391E</t>
  </si>
  <si>
    <t>MB EVOBUS O550</t>
  </si>
  <si>
    <t>MB CITARO O530</t>
  </si>
  <si>
    <t>MB CITARO O530 18 m</t>
  </si>
  <si>
    <t>IVECO CROSSWAY</t>
  </si>
  <si>
    <t>205/75 R 17.5</t>
  </si>
  <si>
    <t>DAIMLER 815</t>
  </si>
  <si>
    <t>NOLEGGIO</t>
  </si>
  <si>
    <t>315/80 R 22.5</t>
  </si>
  <si>
    <t>Tot. NOLEGGIO</t>
  </si>
  <si>
    <t>SUBURBANI</t>
  </si>
  <si>
    <t>EXTRAURBANI</t>
  </si>
  <si>
    <t>315/60 R 22.5</t>
  </si>
  <si>
    <t>IVECO 380/IRISBUS 391</t>
  </si>
  <si>
    <t>BEULAS AURA</t>
  </si>
  <si>
    <t>215/65 R 16</t>
  </si>
  <si>
    <t>Km/anno</t>
  </si>
  <si>
    <t>HBUS</t>
  </si>
  <si>
    <t>IVECO A50C11 CNG</t>
  </si>
  <si>
    <t>IVECO 65 CNG</t>
  </si>
  <si>
    <t>CACCIAMALI 65 THESI</t>
  </si>
  <si>
    <t>195/75 R 16</t>
  </si>
  <si>
    <t>225/75 R 16</t>
  </si>
  <si>
    <t>Tot. HBUS</t>
  </si>
  <si>
    <t>TOTALE</t>
  </si>
  <si>
    <t>275/70 R 22.5 -                 455/45 R 22.5</t>
  </si>
  <si>
    <t>Tot. SUB/ EXTRAURBANI</t>
  </si>
  <si>
    <t>KM medi/bus</t>
  </si>
  <si>
    <t>PPK (€/km)*1000</t>
  </si>
  <si>
    <t>TABELLA PARCO MEZZI -  MISURE PNEUMATICI - CHILOMETRI ANNUI - PREZZI CHILOMETRICI (PPK) - COSTO ANNUALE</t>
  </si>
  <si>
    <r>
      <t>TOTALE (</t>
    </r>
    <r>
      <rPr>
        <b/>
        <sz val="11"/>
        <color rgb="FF3F3F76"/>
        <rFont val="Calibri"/>
        <family val="2"/>
        <scheme val="minor"/>
      </rPr>
      <t>7x9/1000</t>
    </r>
    <r>
      <rPr>
        <sz val="11"/>
        <color rgb="FF3F3F76"/>
        <rFont val="Calibri"/>
        <family val="2"/>
        <scheme val="minor"/>
      </rPr>
      <t>) €</t>
    </r>
  </si>
  <si>
    <t>di cui oneri sicurezza (%)</t>
  </si>
  <si>
    <t>FIRMA</t>
  </si>
  <si>
    <t>LUOGO E DATA</t>
  </si>
  <si>
    <t>Tot. MEZZI LINEA + N.C.C.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</si>
</sst>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€&quot;\ #,##0.00;[Red]\-&quot;€&quot;\ #,##0.00"/>
    <numFmt numFmtId="164" formatCode="&quot;€&quot;\ #,##0"/>
    <numFmt numFmtId="165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8"/>
      <color rgb="FF3F3F76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rgb="FF3F3F3F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ouble">
        <color rgb="FF3F3F3F"/>
      </top>
      <bottom style="medium">
        <color indexed="64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auto="1"/>
      </right>
      <top style="double">
        <color rgb="FF3F3F3F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double">
        <color rgb="FF3F3F3F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5" applyNumberFormat="0" applyAlignment="0" applyProtection="0"/>
    <xf numFmtId="0" fontId="3" fillId="3" borderId="8" applyNumberFormat="0" applyAlignment="0" applyProtection="0"/>
    <xf numFmtId="9" fontId="7" fillId="0" borderId="0" applyFont="0" applyFill="0" applyBorder="0" applyAlignment="0" applyProtection="0"/>
  </cellStyleXfs>
  <cellXfs count="80">
    <xf numFmtId="0" fontId="0" fillId="0" borderId="0" xfId="0"/>
    <xf numFmtId="8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164" fontId="0" fillId="0" borderId="0" xfId="0" applyNumberFormat="1"/>
    <xf numFmtId="3" fontId="0" fillId="0" borderId="0" xfId="0" applyNumberFormat="1" applyBorder="1"/>
    <xf numFmtId="0" fontId="0" fillId="0" borderId="1" xfId="0" applyBorder="1" applyAlignment="1">
      <alignment wrapText="1"/>
    </xf>
    <xf numFmtId="165" fontId="0" fillId="0" borderId="0" xfId="0" applyNumberFormat="1"/>
    <xf numFmtId="165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/>
    <xf numFmtId="3" fontId="0" fillId="0" borderId="0" xfId="0" applyNumberFormat="1" applyBorder="1" applyAlignment="1"/>
    <xf numFmtId="0" fontId="0" fillId="0" borderId="2" xfId="0" applyBorder="1"/>
    <xf numFmtId="0" fontId="0" fillId="0" borderId="2" xfId="0" applyBorder="1" applyAlignment="1">
      <alignment horizontal="center"/>
    </xf>
    <xf numFmtId="3" fontId="0" fillId="0" borderId="2" xfId="0" applyNumberFormat="1" applyBorder="1" applyAlignment="1"/>
    <xf numFmtId="3" fontId="0" fillId="0" borderId="2" xfId="0" applyNumberFormat="1" applyBorder="1"/>
    <xf numFmtId="165" fontId="0" fillId="0" borderId="2" xfId="0" applyNumberFormat="1" applyBorder="1"/>
    <xf numFmtId="164" fontId="0" fillId="0" borderId="3" xfId="0" applyNumberFormat="1" applyBorder="1"/>
    <xf numFmtId="0" fontId="0" fillId="0" borderId="9" xfId="0" applyBorder="1" applyAlignment="1">
      <alignment horizontal="center"/>
    </xf>
    <xf numFmtId="0" fontId="0" fillId="0" borderId="9" xfId="0" applyBorder="1"/>
    <xf numFmtId="3" fontId="0" fillId="0" borderId="9" xfId="0" applyNumberFormat="1" applyBorder="1"/>
    <xf numFmtId="0" fontId="3" fillId="3" borderId="11" xfId="2" applyBorder="1" applyAlignment="1">
      <alignment horizontal="center"/>
    </xf>
    <xf numFmtId="0" fontId="3" fillId="3" borderId="11" xfId="2" applyBorder="1"/>
    <xf numFmtId="3" fontId="3" fillId="3" borderId="11" xfId="2" applyNumberFormat="1" applyBorder="1" applyAlignment="1">
      <alignment horizontal="center"/>
    </xf>
    <xf numFmtId="3" fontId="3" fillId="3" borderId="11" xfId="2" applyNumberFormat="1" applyBorder="1" applyAlignment="1">
      <alignment horizontal="center" wrapText="1"/>
    </xf>
    <xf numFmtId="165" fontId="3" fillId="3" borderId="11" xfId="2" applyNumberFormat="1" applyBorder="1" applyAlignment="1">
      <alignment horizontal="center" wrapText="1"/>
    </xf>
    <xf numFmtId="0" fontId="2" fillId="5" borderId="5" xfId="1" applyFont="1" applyFill="1" applyAlignment="1">
      <alignment horizontal="center"/>
    </xf>
    <xf numFmtId="164" fontId="3" fillId="3" borderId="12" xfId="2" applyNumberFormat="1" applyBorder="1" applyAlignment="1">
      <alignment horizontal="center" wrapText="1"/>
    </xf>
    <xf numFmtId="165" fontId="0" fillId="4" borderId="9" xfId="0" applyNumberFormat="1" applyFill="1" applyBorder="1"/>
    <xf numFmtId="164" fontId="0" fillId="4" borderId="10" xfId="0" applyNumberFormat="1" applyFill="1" applyBorder="1"/>
    <xf numFmtId="165" fontId="0" fillId="4" borderId="1" xfId="0" applyNumberFormat="1" applyFill="1" applyBorder="1"/>
    <xf numFmtId="164" fontId="0" fillId="4" borderId="4" xfId="0" applyNumberFormat="1" applyFill="1" applyBorder="1"/>
    <xf numFmtId="0" fontId="2" fillId="5" borderId="13" xfId="1" applyFont="1" applyFill="1" applyBorder="1" applyAlignment="1">
      <alignment horizontal="center"/>
    </xf>
    <xf numFmtId="0" fontId="3" fillId="3" borderId="14" xfId="2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4" fontId="0" fillId="4" borderId="21" xfId="0" applyNumberFormat="1" applyFill="1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3" fontId="0" fillId="0" borderId="0" xfId="0" applyNumberFormat="1" applyBorder="1" applyAlignment="1">
      <alignment vertical="center"/>
    </xf>
    <xf numFmtId="165" fontId="0" fillId="0" borderId="0" xfId="0" applyNumberFormat="1" applyBorder="1" applyAlignment="1">
      <alignment vertical="center"/>
    </xf>
    <xf numFmtId="164" fontId="0" fillId="0" borderId="3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0" fillId="0" borderId="22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3" fontId="0" fillId="0" borderId="6" xfId="0" applyNumberFormat="1" applyBorder="1"/>
    <xf numFmtId="165" fontId="0" fillId="0" borderId="6" xfId="0" applyNumberFormat="1" applyBorder="1"/>
    <xf numFmtId="164" fontId="0" fillId="0" borderId="7" xfId="0" applyNumberFormat="1" applyBorder="1"/>
    <xf numFmtId="165" fontId="0" fillId="0" borderId="26" xfId="0" applyNumberFormat="1" applyBorder="1"/>
    <xf numFmtId="165" fontId="6" fillId="3" borderId="23" xfId="2" applyNumberFormat="1" applyFont="1" applyBorder="1" applyAlignment="1">
      <alignment horizontal="center" wrapText="1"/>
    </xf>
    <xf numFmtId="0" fontId="2" fillId="2" borderId="13" xfId="1" applyFont="1" applyBorder="1" applyAlignment="1">
      <alignment horizontal="center"/>
    </xf>
    <xf numFmtId="0" fontId="2" fillId="2" borderId="5" xfId="1" applyFont="1" applyAlignment="1">
      <alignment horizontal="center"/>
    </xf>
    <xf numFmtId="0" fontId="0" fillId="0" borderId="27" xfId="0" applyBorder="1"/>
    <xf numFmtId="3" fontId="0" fillId="0" borderId="0" xfId="0" applyNumberFormat="1" applyBorder="1" applyAlignment="1">
      <alignment vertical="top"/>
    </xf>
    <xf numFmtId="164" fontId="0" fillId="0" borderId="0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8" xfId="0" applyBorder="1" applyAlignment="1">
      <alignment horizontal="center" vertical="center"/>
    </xf>
    <xf numFmtId="3" fontId="0" fillId="0" borderId="28" xfId="0" applyNumberFormat="1" applyBorder="1" applyAlignment="1">
      <alignment vertical="center"/>
    </xf>
    <xf numFmtId="165" fontId="0" fillId="0" borderId="28" xfId="0" applyNumberFormat="1" applyBorder="1" applyAlignment="1">
      <alignment vertical="center"/>
    </xf>
    <xf numFmtId="164" fontId="0" fillId="0" borderId="29" xfId="0" applyNumberFormat="1" applyBorder="1" applyAlignment="1">
      <alignment vertical="center"/>
    </xf>
    <xf numFmtId="0" fontId="0" fillId="0" borderId="0" xfId="0" applyBorder="1" applyAlignment="1">
      <alignment wrapText="1"/>
    </xf>
    <xf numFmtId="3" fontId="0" fillId="0" borderId="0" xfId="0" applyNumberFormat="1" applyAlignment="1">
      <alignment vertical="top"/>
    </xf>
    <xf numFmtId="165" fontId="0" fillId="0" borderId="0" xfId="0" applyNumberFormat="1" applyAlignment="1">
      <alignment vertical="top"/>
    </xf>
    <xf numFmtId="9" fontId="0" fillId="4" borderId="24" xfId="3" applyFont="1" applyFill="1" applyBorder="1"/>
    <xf numFmtId="9" fontId="0" fillId="0" borderId="0" xfId="3" applyFont="1" applyBorder="1"/>
    <xf numFmtId="9" fontId="0" fillId="4" borderId="25" xfId="3" applyFont="1" applyFill="1" applyBorder="1"/>
    <xf numFmtId="9" fontId="0" fillId="0" borderId="0" xfId="3" applyFont="1" applyBorder="1" applyAlignment="1">
      <alignment vertical="center"/>
    </xf>
    <xf numFmtId="9" fontId="0" fillId="0" borderId="28" xfId="3" applyFont="1" applyBorder="1" applyAlignment="1">
      <alignment vertical="center"/>
    </xf>
    <xf numFmtId="9" fontId="0" fillId="0" borderId="0" xfId="3" applyFont="1" applyBorder="1" applyAlignment="1">
      <alignment vertical="top"/>
    </xf>
    <xf numFmtId="9" fontId="0" fillId="0" borderId="6" xfId="3" applyFont="1" applyBorder="1"/>
  </cellXfs>
  <cellStyles count="4">
    <cellStyle name="Cella da controllare" xfId="1" builtinId="23"/>
    <cellStyle name="Input" xfId="2" builtinId="20"/>
    <cellStyle name="Normale" xfId="0" builtinId="0"/>
    <cellStyle name="Percentuale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tabSelected="1" view="pageLayout" topLeftCell="A24" zoomScaleNormal="100" workbookViewId="0">
      <selection activeCell="M4" sqref="M4"/>
    </sheetView>
  </sheetViews>
  <sheetFormatPr defaultRowHeight="15" x14ac:dyDescent="0.25"/>
  <cols>
    <col min="1" max="1" width="3.5703125" customWidth="1"/>
    <col min="2" max="2" width="13.28515625" customWidth="1"/>
    <col min="3" max="3" width="8.7109375" style="3" customWidth="1"/>
    <col min="4" max="4" width="21" customWidth="1"/>
    <col min="5" max="5" width="16.140625" customWidth="1"/>
    <col min="6" max="6" width="6.42578125" customWidth="1"/>
    <col min="7" max="7" width="8.5703125" customWidth="1"/>
    <col min="8" max="8" width="11.5703125" style="2" customWidth="1"/>
    <col min="9" max="9" width="9.42578125" style="2" customWidth="1"/>
    <col min="10" max="10" width="12" style="10" customWidth="1"/>
    <col min="11" max="11" width="9.140625" style="10" customWidth="1"/>
    <col min="12" max="12" width="12.42578125" style="7" customWidth="1"/>
  </cols>
  <sheetData>
    <row r="1" spans="1:20" ht="10.5" customHeight="1" thickBot="1" x14ac:dyDescent="0.3"/>
    <row r="2" spans="1:20" ht="22.5" customHeight="1" thickTop="1" thickBot="1" x14ac:dyDescent="0.35">
      <c r="A2" s="40">
        <v>1</v>
      </c>
      <c r="B2" s="59" t="s">
        <v>70</v>
      </c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20" ht="19.5" customHeight="1" thickTop="1" thickBot="1" x14ac:dyDescent="0.35">
      <c r="A3" s="41">
        <v>2</v>
      </c>
      <c r="B3" s="35">
        <v>1</v>
      </c>
      <c r="C3" s="29">
        <v>2</v>
      </c>
      <c r="D3" s="29">
        <v>3</v>
      </c>
      <c r="E3" s="29">
        <v>4</v>
      </c>
      <c r="F3" s="29">
        <v>5</v>
      </c>
      <c r="G3" s="29">
        <v>6</v>
      </c>
      <c r="H3" s="29">
        <v>7</v>
      </c>
      <c r="I3" s="29">
        <v>8</v>
      </c>
      <c r="J3" s="29">
        <v>9</v>
      </c>
      <c r="K3" s="29">
        <v>10</v>
      </c>
      <c r="L3" s="29">
        <v>11</v>
      </c>
    </row>
    <row r="4" spans="1:20" ht="33" customHeight="1" thickTop="1" thickBot="1" x14ac:dyDescent="0.3">
      <c r="A4" s="41">
        <v>3</v>
      </c>
      <c r="B4" s="36" t="s">
        <v>0</v>
      </c>
      <c r="C4" s="24" t="s">
        <v>4</v>
      </c>
      <c r="D4" s="25"/>
      <c r="E4" s="25" t="s">
        <v>3</v>
      </c>
      <c r="F4" s="25" t="s">
        <v>19</v>
      </c>
      <c r="G4" s="24" t="s">
        <v>21</v>
      </c>
      <c r="H4" s="26" t="s">
        <v>57</v>
      </c>
      <c r="I4" s="27" t="s">
        <v>68</v>
      </c>
      <c r="J4" s="28" t="s">
        <v>69</v>
      </c>
      <c r="K4" s="58" t="s">
        <v>72</v>
      </c>
      <c r="L4" s="30" t="s">
        <v>71</v>
      </c>
    </row>
    <row r="5" spans="1:20" x14ac:dyDescent="0.25">
      <c r="A5" s="41">
        <v>4</v>
      </c>
      <c r="B5" s="37" t="s">
        <v>1</v>
      </c>
      <c r="C5" s="21">
        <v>8</v>
      </c>
      <c r="D5" s="22" t="s">
        <v>5</v>
      </c>
      <c r="E5" s="22" t="s">
        <v>20</v>
      </c>
      <c r="F5" s="22">
        <v>6</v>
      </c>
      <c r="G5" s="22">
        <f>C5*F5</f>
        <v>48</v>
      </c>
      <c r="H5" s="23">
        <v>130732</v>
      </c>
      <c r="I5" s="23">
        <f>H5/C5</f>
        <v>16341.5</v>
      </c>
      <c r="J5" s="31"/>
      <c r="K5" s="73"/>
      <c r="L5" s="32"/>
    </row>
    <row r="6" spans="1:20" x14ac:dyDescent="0.25">
      <c r="A6" s="41">
        <v>5</v>
      </c>
      <c r="B6" s="38" t="s">
        <v>1</v>
      </c>
      <c r="C6" s="4">
        <f>SUM(C7:C18)</f>
        <v>115</v>
      </c>
      <c r="D6" s="5"/>
      <c r="E6" s="5" t="s">
        <v>22</v>
      </c>
      <c r="F6" s="5">
        <f>G6/C6</f>
        <v>6</v>
      </c>
      <c r="G6" s="5">
        <f>SUM(G7:G18)</f>
        <v>690</v>
      </c>
      <c r="H6" s="6">
        <f>SUM(H7:H18)</f>
        <v>5616261</v>
      </c>
      <c r="I6" s="6">
        <f>H6/C6</f>
        <v>48837.052173913042</v>
      </c>
      <c r="J6" s="33"/>
      <c r="K6" s="73"/>
      <c r="L6" s="32"/>
      <c r="O6" s="1"/>
      <c r="P6" s="2"/>
      <c r="Q6" s="1"/>
      <c r="R6" s="1"/>
      <c r="S6" s="2"/>
      <c r="T6" s="1"/>
    </row>
    <row r="7" spans="1:20" x14ac:dyDescent="0.25">
      <c r="A7" s="41">
        <v>6</v>
      </c>
      <c r="B7" s="13"/>
      <c r="C7" s="12">
        <v>23</v>
      </c>
      <c r="D7" s="13" t="s">
        <v>6</v>
      </c>
      <c r="E7" s="13"/>
      <c r="F7" s="13">
        <v>6</v>
      </c>
      <c r="G7" s="13">
        <f t="shared" ref="G7:G18" si="0">C7*F7</f>
        <v>138</v>
      </c>
      <c r="H7" s="8">
        <v>1006981</v>
      </c>
      <c r="I7" s="8"/>
      <c r="J7" s="11"/>
      <c r="K7" s="74"/>
      <c r="L7" s="20"/>
      <c r="O7" s="1"/>
      <c r="P7" s="2"/>
      <c r="Q7" s="1"/>
      <c r="R7" s="1"/>
      <c r="S7" s="2"/>
      <c r="T7" s="1"/>
    </row>
    <row r="8" spans="1:20" x14ac:dyDescent="0.25">
      <c r="A8" s="41">
        <f>A7+1</f>
        <v>7</v>
      </c>
      <c r="B8" s="13"/>
      <c r="C8" s="12">
        <v>5</v>
      </c>
      <c r="D8" s="13" t="s">
        <v>7</v>
      </c>
      <c r="E8" s="13"/>
      <c r="F8" s="13">
        <v>6</v>
      </c>
      <c r="G8" s="13">
        <f t="shared" si="0"/>
        <v>30</v>
      </c>
      <c r="H8" s="8">
        <v>61843</v>
      </c>
      <c r="I8" s="8"/>
      <c r="J8" s="11"/>
      <c r="K8" s="74"/>
      <c r="L8" s="20"/>
      <c r="O8" s="1"/>
      <c r="P8" s="2"/>
      <c r="Q8" s="1"/>
      <c r="R8" s="1"/>
      <c r="S8" s="2"/>
      <c r="T8" s="1"/>
    </row>
    <row r="9" spans="1:20" x14ac:dyDescent="0.25">
      <c r="A9" s="41">
        <f t="shared" ref="A9:A54" si="1">A8+1</f>
        <v>8</v>
      </c>
      <c r="B9" s="13"/>
      <c r="C9" s="12">
        <v>18</v>
      </c>
      <c r="D9" s="13" t="s">
        <v>9</v>
      </c>
      <c r="E9" s="13"/>
      <c r="F9" s="13">
        <v>6</v>
      </c>
      <c r="G9" s="13">
        <f t="shared" si="0"/>
        <v>108</v>
      </c>
      <c r="H9" s="8">
        <v>692691</v>
      </c>
      <c r="I9" s="8"/>
      <c r="J9" s="11"/>
      <c r="K9" s="74"/>
      <c r="L9" s="20"/>
      <c r="O9" s="1"/>
      <c r="P9" s="2"/>
      <c r="Q9" s="1"/>
      <c r="R9" s="1"/>
      <c r="S9" s="2"/>
      <c r="T9" s="1"/>
    </row>
    <row r="10" spans="1:20" x14ac:dyDescent="0.25">
      <c r="A10" s="41">
        <f t="shared" si="1"/>
        <v>9</v>
      </c>
      <c r="B10" s="13"/>
      <c r="C10" s="12">
        <v>7</v>
      </c>
      <c r="D10" s="13" t="s">
        <v>10</v>
      </c>
      <c r="E10" s="13"/>
      <c r="F10" s="13">
        <v>6</v>
      </c>
      <c r="G10" s="13">
        <f t="shared" si="0"/>
        <v>42</v>
      </c>
      <c r="H10" s="8">
        <v>263089</v>
      </c>
      <c r="I10" s="8"/>
      <c r="J10" s="11"/>
      <c r="K10" s="74"/>
      <c r="L10" s="20"/>
      <c r="O10" s="1"/>
      <c r="P10" s="2"/>
      <c r="Q10" s="1"/>
      <c r="R10" s="1"/>
      <c r="S10" s="2"/>
      <c r="T10" s="1"/>
    </row>
    <row r="11" spans="1:20" x14ac:dyDescent="0.25">
      <c r="A11" s="41">
        <f t="shared" si="1"/>
        <v>10</v>
      </c>
      <c r="B11" s="13"/>
      <c r="C11" s="12">
        <v>7</v>
      </c>
      <c r="D11" s="13" t="s">
        <v>11</v>
      </c>
      <c r="E11" s="13"/>
      <c r="F11" s="13">
        <v>6</v>
      </c>
      <c r="G11" s="13">
        <f t="shared" si="0"/>
        <v>42</v>
      </c>
      <c r="H11" s="8">
        <v>367410</v>
      </c>
      <c r="I11" s="8"/>
      <c r="J11" s="11"/>
      <c r="K11" s="74"/>
      <c r="L11" s="20"/>
      <c r="O11" s="1"/>
      <c r="P11" s="2"/>
      <c r="Q11" s="1"/>
      <c r="R11" s="1"/>
      <c r="S11" s="2"/>
      <c r="T11" s="1"/>
    </row>
    <row r="12" spans="1:20" x14ac:dyDescent="0.25">
      <c r="A12" s="41">
        <f t="shared" si="1"/>
        <v>11</v>
      </c>
      <c r="B12" s="13"/>
      <c r="C12" s="12">
        <v>13</v>
      </c>
      <c r="D12" s="13" t="s">
        <v>13</v>
      </c>
      <c r="E12" s="13"/>
      <c r="F12" s="13">
        <v>6</v>
      </c>
      <c r="G12" s="13">
        <f t="shared" si="0"/>
        <v>78</v>
      </c>
      <c r="H12" s="8">
        <v>671736</v>
      </c>
      <c r="I12" s="8"/>
      <c r="J12" s="11"/>
      <c r="K12" s="74"/>
      <c r="L12" s="20"/>
      <c r="O12" s="1"/>
      <c r="P12" s="2"/>
      <c r="Q12" s="1"/>
      <c r="R12" s="1"/>
      <c r="S12" s="2"/>
      <c r="T12" s="1"/>
    </row>
    <row r="13" spans="1:20" x14ac:dyDescent="0.25">
      <c r="A13" s="41">
        <f t="shared" si="1"/>
        <v>12</v>
      </c>
      <c r="B13" s="13"/>
      <c r="C13" s="12">
        <v>6</v>
      </c>
      <c r="D13" s="13" t="s">
        <v>15</v>
      </c>
      <c r="E13" s="13"/>
      <c r="F13" s="13">
        <v>6</v>
      </c>
      <c r="G13" s="13">
        <f t="shared" si="0"/>
        <v>36</v>
      </c>
      <c r="H13" s="8">
        <v>233605</v>
      </c>
      <c r="I13" s="8"/>
      <c r="J13" s="11"/>
      <c r="K13" s="74"/>
      <c r="L13" s="20"/>
      <c r="O13" s="1"/>
      <c r="P13" s="2"/>
      <c r="Q13" s="1"/>
      <c r="R13" s="1"/>
      <c r="S13" s="2"/>
      <c r="T13" s="1"/>
    </row>
    <row r="14" spans="1:20" x14ac:dyDescent="0.25">
      <c r="A14" s="41">
        <f t="shared" si="1"/>
        <v>13</v>
      </c>
      <c r="B14" s="13"/>
      <c r="C14" s="12">
        <v>6</v>
      </c>
      <c r="D14" s="13" t="s">
        <v>16</v>
      </c>
      <c r="E14" s="13"/>
      <c r="F14" s="13">
        <v>6</v>
      </c>
      <c r="G14" s="13">
        <f t="shared" si="0"/>
        <v>36</v>
      </c>
      <c r="H14" s="8">
        <v>293305</v>
      </c>
      <c r="I14" s="8"/>
      <c r="J14" s="11"/>
      <c r="K14" s="74"/>
      <c r="L14" s="20"/>
      <c r="O14" s="1"/>
      <c r="P14" s="2"/>
      <c r="Q14" s="1"/>
      <c r="R14" s="1"/>
      <c r="S14" s="2"/>
      <c r="T14" s="1"/>
    </row>
    <row r="15" spans="1:20" x14ac:dyDescent="0.25">
      <c r="A15" s="41">
        <f t="shared" si="1"/>
        <v>14</v>
      </c>
      <c r="B15" s="13"/>
      <c r="C15" s="12">
        <v>10</v>
      </c>
      <c r="D15" s="13" t="s">
        <v>12</v>
      </c>
      <c r="E15" s="13"/>
      <c r="F15" s="13">
        <v>6</v>
      </c>
      <c r="G15" s="13">
        <f t="shared" si="0"/>
        <v>60</v>
      </c>
      <c r="H15" s="8">
        <v>778811</v>
      </c>
      <c r="I15" s="8"/>
      <c r="J15" s="11"/>
      <c r="K15" s="74"/>
      <c r="L15" s="20"/>
      <c r="O15" s="1"/>
      <c r="P15" s="2"/>
      <c r="Q15" s="1"/>
      <c r="R15" s="1"/>
      <c r="S15" s="2"/>
      <c r="T15" s="1"/>
    </row>
    <row r="16" spans="1:20" x14ac:dyDescent="0.25">
      <c r="A16" s="41">
        <f t="shared" si="1"/>
        <v>15</v>
      </c>
      <c r="B16" s="13"/>
      <c r="C16" s="12">
        <v>6</v>
      </c>
      <c r="D16" s="13" t="s">
        <v>17</v>
      </c>
      <c r="E16" s="13"/>
      <c r="F16" s="13">
        <v>6</v>
      </c>
      <c r="G16" s="13">
        <f t="shared" si="0"/>
        <v>36</v>
      </c>
      <c r="H16" s="8">
        <v>443459</v>
      </c>
      <c r="I16" s="8"/>
      <c r="J16" s="11"/>
      <c r="K16" s="74"/>
      <c r="L16" s="20"/>
      <c r="O16" s="1"/>
      <c r="P16" s="2"/>
      <c r="Q16" s="1"/>
      <c r="R16" s="1"/>
      <c r="S16" s="2"/>
      <c r="T16" s="1"/>
    </row>
    <row r="17" spans="1:20" x14ac:dyDescent="0.25">
      <c r="A17" s="41">
        <f t="shared" si="1"/>
        <v>16</v>
      </c>
      <c r="B17" s="13"/>
      <c r="C17" s="12">
        <v>12</v>
      </c>
      <c r="D17" s="13" t="s">
        <v>18</v>
      </c>
      <c r="E17" s="13"/>
      <c r="F17" s="13">
        <v>6</v>
      </c>
      <c r="G17" s="13">
        <f t="shared" si="0"/>
        <v>72</v>
      </c>
      <c r="H17" s="8">
        <v>734815</v>
      </c>
      <c r="I17" s="8"/>
      <c r="J17" s="11"/>
      <c r="K17" s="74"/>
      <c r="L17" s="20"/>
      <c r="O17" s="1"/>
      <c r="P17" s="2"/>
      <c r="Q17" s="1"/>
      <c r="R17" s="1"/>
      <c r="S17" s="2"/>
      <c r="T17" s="1"/>
    </row>
    <row r="18" spans="1:20" x14ac:dyDescent="0.25">
      <c r="A18" s="41">
        <f t="shared" si="1"/>
        <v>17</v>
      </c>
      <c r="B18" s="13"/>
      <c r="C18" s="12">
        <v>2</v>
      </c>
      <c r="D18" s="13" t="s">
        <v>14</v>
      </c>
      <c r="E18" s="13"/>
      <c r="F18" s="13">
        <v>6</v>
      </c>
      <c r="G18" s="13">
        <f t="shared" si="0"/>
        <v>12</v>
      </c>
      <c r="H18" s="8">
        <v>68516</v>
      </c>
      <c r="I18" s="8"/>
      <c r="J18" s="11"/>
      <c r="K18" s="74"/>
      <c r="L18" s="20"/>
      <c r="O18" s="1"/>
      <c r="P18" s="2"/>
      <c r="Q18" s="1"/>
      <c r="R18" s="1"/>
      <c r="S18" s="2"/>
      <c r="T18" s="1"/>
    </row>
    <row r="19" spans="1:20" ht="30" x14ac:dyDescent="0.25">
      <c r="A19" s="41">
        <f>A18+1</f>
        <v>18</v>
      </c>
      <c r="B19" s="38" t="s">
        <v>1</v>
      </c>
      <c r="C19" s="4">
        <v>10</v>
      </c>
      <c r="D19" s="5" t="s">
        <v>12</v>
      </c>
      <c r="E19" s="9" t="s">
        <v>66</v>
      </c>
      <c r="F19" s="5">
        <v>4</v>
      </c>
      <c r="G19" s="5">
        <f>C19*F19</f>
        <v>40</v>
      </c>
      <c r="H19" s="6">
        <v>606695</v>
      </c>
      <c r="I19" s="6">
        <f>H19/C19</f>
        <v>60669.5</v>
      </c>
      <c r="J19" s="33"/>
      <c r="K19" s="75"/>
      <c r="L19" s="43"/>
      <c r="O19" s="1"/>
      <c r="P19" s="2"/>
      <c r="Q19" s="1"/>
      <c r="R19" s="1"/>
      <c r="S19" s="2"/>
      <c r="T19" s="1"/>
    </row>
    <row r="20" spans="1:20" x14ac:dyDescent="0.25">
      <c r="A20" s="41">
        <f t="shared" si="1"/>
        <v>19</v>
      </c>
      <c r="B20" s="38" t="s">
        <v>1</v>
      </c>
      <c r="C20" s="4">
        <v>12</v>
      </c>
      <c r="D20" s="5" t="s">
        <v>8</v>
      </c>
      <c r="E20" s="5" t="s">
        <v>26</v>
      </c>
      <c r="F20" s="5">
        <v>6</v>
      </c>
      <c r="G20" s="5">
        <f>C20*F20</f>
        <v>72</v>
      </c>
      <c r="H20" s="6">
        <v>508787</v>
      </c>
      <c r="I20" s="6">
        <f>H20/C20</f>
        <v>42398.916666666664</v>
      </c>
      <c r="J20" s="33"/>
      <c r="K20" s="73"/>
      <c r="L20" s="32"/>
      <c r="O20" s="1"/>
      <c r="P20" s="2"/>
      <c r="Q20" s="1"/>
      <c r="R20" s="1"/>
      <c r="S20" s="2"/>
      <c r="T20" s="1"/>
    </row>
    <row r="21" spans="1:20" x14ac:dyDescent="0.25">
      <c r="A21" s="41">
        <f t="shared" si="1"/>
        <v>20</v>
      </c>
      <c r="B21" s="38" t="s">
        <v>1</v>
      </c>
      <c r="C21" s="4">
        <v>3</v>
      </c>
      <c r="D21" s="5" t="s">
        <v>25</v>
      </c>
      <c r="E21" s="5" t="s">
        <v>53</v>
      </c>
      <c r="F21" s="5">
        <v>4</v>
      </c>
      <c r="G21" s="5">
        <f>C21*F21</f>
        <v>12</v>
      </c>
      <c r="H21" s="6">
        <v>100000</v>
      </c>
      <c r="I21" s="6">
        <f>H21/C21</f>
        <v>33333.333333333336</v>
      </c>
      <c r="J21" s="33"/>
      <c r="K21" s="73"/>
      <c r="L21" s="32"/>
      <c r="O21" s="1"/>
      <c r="P21" s="2"/>
      <c r="Q21" s="1"/>
      <c r="R21" s="1"/>
      <c r="S21" s="2"/>
      <c r="T21" s="1"/>
    </row>
    <row r="22" spans="1:20" x14ac:dyDescent="0.25">
      <c r="A22" s="41">
        <f t="shared" si="1"/>
        <v>21</v>
      </c>
      <c r="B22" s="38" t="s">
        <v>1</v>
      </c>
      <c r="C22" s="4">
        <v>1</v>
      </c>
      <c r="D22" s="5" t="s">
        <v>24</v>
      </c>
      <c r="E22" s="5" t="s">
        <v>56</v>
      </c>
      <c r="F22" s="5">
        <v>4</v>
      </c>
      <c r="G22" s="5">
        <f>C22*F22</f>
        <v>4</v>
      </c>
      <c r="H22" s="6">
        <v>14859</v>
      </c>
      <c r="I22" s="6">
        <f>H22/C22</f>
        <v>14859</v>
      </c>
      <c r="J22" s="33"/>
      <c r="K22" s="73"/>
      <c r="L22" s="32"/>
      <c r="O22" s="1"/>
      <c r="P22" s="2"/>
      <c r="Q22" s="1"/>
      <c r="R22" s="1"/>
      <c r="S22" s="2"/>
      <c r="T22" s="1"/>
    </row>
    <row r="23" spans="1:20" ht="30" customHeight="1" x14ac:dyDescent="0.25">
      <c r="A23" s="49">
        <f t="shared" si="1"/>
        <v>22</v>
      </c>
      <c r="B23" s="44" t="s">
        <v>23</v>
      </c>
      <c r="C23" s="45">
        <f>C5+C6+C19+C20+C21+C22</f>
        <v>149</v>
      </c>
      <c r="D23" s="44"/>
      <c r="E23" s="44"/>
      <c r="F23" s="44"/>
      <c r="G23" s="44">
        <f>G5+G6+G20+G21+G22</f>
        <v>826</v>
      </c>
      <c r="H23" s="46"/>
      <c r="I23" s="46"/>
      <c r="J23" s="47"/>
      <c r="K23" s="76"/>
      <c r="L23" s="48"/>
      <c r="O23" s="1"/>
      <c r="P23" s="2"/>
      <c r="Q23" s="1"/>
      <c r="R23" s="1"/>
      <c r="S23" s="2"/>
      <c r="T23" s="1"/>
    </row>
    <row r="24" spans="1:20" x14ac:dyDescent="0.25">
      <c r="A24" s="49">
        <f>A23+1</f>
        <v>23</v>
      </c>
      <c r="B24" s="38" t="s">
        <v>2</v>
      </c>
      <c r="C24" s="4">
        <v>6</v>
      </c>
      <c r="D24" s="5" t="s">
        <v>28</v>
      </c>
      <c r="E24" s="5" t="s">
        <v>20</v>
      </c>
      <c r="F24" s="5">
        <v>6</v>
      </c>
      <c r="G24" s="5">
        <f>C24*F24</f>
        <v>36</v>
      </c>
      <c r="H24" s="6">
        <v>150000</v>
      </c>
      <c r="I24" s="6">
        <f>H24/C24</f>
        <v>25000</v>
      </c>
      <c r="J24" s="33"/>
      <c r="K24" s="75"/>
      <c r="L24" s="43"/>
      <c r="O24" s="1"/>
      <c r="P24" s="2"/>
      <c r="Q24" s="1"/>
      <c r="R24" s="1"/>
      <c r="S24" s="2"/>
      <c r="T24" s="1"/>
    </row>
    <row r="25" spans="1:20" x14ac:dyDescent="0.25">
      <c r="A25" s="49">
        <f t="shared" si="1"/>
        <v>24</v>
      </c>
      <c r="B25" s="38" t="s">
        <v>2</v>
      </c>
      <c r="C25" s="4">
        <v>14</v>
      </c>
      <c r="D25" s="5" t="s">
        <v>29</v>
      </c>
      <c r="E25" s="5" t="s">
        <v>22</v>
      </c>
      <c r="F25" s="5">
        <v>6</v>
      </c>
      <c r="G25" s="5">
        <f>C25*F25</f>
        <v>84</v>
      </c>
      <c r="H25" s="6">
        <v>350000</v>
      </c>
      <c r="I25" s="6">
        <f>H25/C25</f>
        <v>25000</v>
      </c>
      <c r="J25" s="33"/>
      <c r="K25" s="73"/>
      <c r="L25" s="32"/>
      <c r="M25" s="1"/>
      <c r="N25" s="2"/>
      <c r="O25" s="1"/>
    </row>
    <row r="26" spans="1:20" x14ac:dyDescent="0.25">
      <c r="A26" s="49">
        <f t="shared" si="1"/>
        <v>25</v>
      </c>
      <c r="B26" s="38" t="s">
        <v>2</v>
      </c>
      <c r="C26" s="4">
        <v>10</v>
      </c>
      <c r="D26" s="5" t="s">
        <v>30</v>
      </c>
      <c r="E26" s="5" t="s">
        <v>22</v>
      </c>
      <c r="F26" s="5">
        <v>10</v>
      </c>
      <c r="G26" s="5">
        <f>C26*F26</f>
        <v>100</v>
      </c>
      <c r="H26" s="6">
        <v>300000</v>
      </c>
      <c r="I26" s="6">
        <f>H26/C26</f>
        <v>30000</v>
      </c>
      <c r="J26" s="33"/>
      <c r="K26" s="73"/>
      <c r="L26" s="32"/>
    </row>
    <row r="27" spans="1:20" ht="33" customHeight="1" thickBot="1" x14ac:dyDescent="0.3">
      <c r="A27" s="64">
        <f t="shared" si="1"/>
        <v>26</v>
      </c>
      <c r="B27" s="65" t="s">
        <v>27</v>
      </c>
      <c r="C27" s="66">
        <f>SUM(C24:C26)</f>
        <v>30</v>
      </c>
      <c r="D27" s="65"/>
      <c r="E27" s="65"/>
      <c r="F27" s="65"/>
      <c r="G27" s="65">
        <f>SUM(G24:G26)</f>
        <v>220</v>
      </c>
      <c r="H27" s="67"/>
      <c r="I27" s="67"/>
      <c r="J27" s="68"/>
      <c r="K27" s="77"/>
      <c r="L27" s="69"/>
    </row>
    <row r="28" spans="1:20" ht="23.25" customHeight="1" x14ac:dyDescent="0.25">
      <c r="A28" s="44"/>
      <c r="B28" s="44"/>
      <c r="C28" s="45"/>
      <c r="D28" s="44"/>
      <c r="E28" s="44"/>
      <c r="F28" s="44"/>
      <c r="G28" s="44"/>
      <c r="H28" s="62" t="s">
        <v>74</v>
      </c>
      <c r="I28" s="46"/>
      <c r="J28" s="47"/>
      <c r="K28" s="78" t="s">
        <v>73</v>
      </c>
      <c r="L28" s="63"/>
    </row>
    <row r="29" spans="1:20" x14ac:dyDescent="0.25">
      <c r="A29" s="61">
        <f>A27+1</f>
        <v>27</v>
      </c>
      <c r="B29" s="37" t="s">
        <v>51</v>
      </c>
      <c r="C29" s="21">
        <f>SUM(C30:C34)</f>
        <v>54</v>
      </c>
      <c r="D29" s="22"/>
      <c r="E29" s="22" t="s">
        <v>22</v>
      </c>
      <c r="F29" s="22">
        <f>G29/C29</f>
        <v>6</v>
      </c>
      <c r="G29" s="22">
        <f>SUM(G30:G34)</f>
        <v>324</v>
      </c>
      <c r="H29" s="23">
        <f>SUM(H30:H34)</f>
        <v>1633719</v>
      </c>
      <c r="I29" s="23">
        <f>H29/C29</f>
        <v>30254.055555555555</v>
      </c>
      <c r="J29" s="31"/>
      <c r="K29" s="73"/>
      <c r="L29" s="32"/>
    </row>
    <row r="30" spans="1:20" x14ac:dyDescent="0.25">
      <c r="A30" s="41">
        <f t="shared" si="1"/>
        <v>28</v>
      </c>
      <c r="B30" s="13"/>
      <c r="C30" s="12">
        <v>18</v>
      </c>
      <c r="D30" s="13" t="s">
        <v>36</v>
      </c>
      <c r="E30" s="13"/>
      <c r="F30" s="13">
        <v>6</v>
      </c>
      <c r="G30" s="13">
        <f t="shared" ref="G30:G36" si="2">C30*F30</f>
        <v>108</v>
      </c>
      <c r="H30" s="8">
        <v>442682</v>
      </c>
      <c r="I30" s="8"/>
      <c r="J30" s="11"/>
      <c r="K30" s="74"/>
      <c r="L30" s="20"/>
    </row>
    <row r="31" spans="1:20" x14ac:dyDescent="0.25">
      <c r="A31" s="41">
        <f t="shared" si="1"/>
        <v>29</v>
      </c>
      <c r="B31" s="13"/>
      <c r="C31" s="12">
        <v>7</v>
      </c>
      <c r="D31" s="13" t="s">
        <v>37</v>
      </c>
      <c r="E31" s="13"/>
      <c r="F31" s="13">
        <v>6</v>
      </c>
      <c r="G31" s="13">
        <f t="shared" si="2"/>
        <v>42</v>
      </c>
      <c r="H31" s="8">
        <v>163331</v>
      </c>
      <c r="I31" s="8"/>
      <c r="J31" s="11"/>
      <c r="K31" s="74"/>
      <c r="L31" s="20"/>
    </row>
    <row r="32" spans="1:20" x14ac:dyDescent="0.25">
      <c r="A32" s="41">
        <f t="shared" si="1"/>
        <v>30</v>
      </c>
      <c r="B32" s="13"/>
      <c r="C32" s="12">
        <v>7</v>
      </c>
      <c r="D32" s="13" t="s">
        <v>39</v>
      </c>
      <c r="E32" s="13"/>
      <c r="F32" s="13">
        <v>6</v>
      </c>
      <c r="G32" s="13">
        <f t="shared" si="2"/>
        <v>42</v>
      </c>
      <c r="H32" s="8">
        <v>224266</v>
      </c>
      <c r="I32" s="8"/>
      <c r="J32" s="11"/>
      <c r="K32" s="74"/>
      <c r="L32" s="20"/>
    </row>
    <row r="33" spans="1:12" x14ac:dyDescent="0.25">
      <c r="A33" s="41">
        <f t="shared" si="1"/>
        <v>31</v>
      </c>
      <c r="B33" s="13"/>
      <c r="C33" s="12">
        <v>11</v>
      </c>
      <c r="D33" s="13" t="s">
        <v>40</v>
      </c>
      <c r="E33" s="13"/>
      <c r="F33" s="13">
        <v>6</v>
      </c>
      <c r="G33" s="13">
        <f t="shared" si="2"/>
        <v>66</v>
      </c>
      <c r="H33" s="8">
        <v>376956</v>
      </c>
      <c r="I33" s="8"/>
      <c r="J33" s="11"/>
      <c r="K33" s="74"/>
      <c r="L33" s="20"/>
    </row>
    <row r="34" spans="1:12" x14ac:dyDescent="0.25">
      <c r="A34" s="41">
        <f t="shared" si="1"/>
        <v>32</v>
      </c>
      <c r="B34" s="13"/>
      <c r="C34" s="12">
        <v>11</v>
      </c>
      <c r="D34" s="13" t="s">
        <v>43</v>
      </c>
      <c r="E34" s="13"/>
      <c r="F34" s="13">
        <v>6</v>
      </c>
      <c r="G34" s="13">
        <f t="shared" si="2"/>
        <v>66</v>
      </c>
      <c r="H34" s="8">
        <v>426484</v>
      </c>
      <c r="I34" s="8"/>
      <c r="J34" s="11"/>
      <c r="K34" s="74"/>
      <c r="L34" s="20"/>
    </row>
    <row r="35" spans="1:12" x14ac:dyDescent="0.25">
      <c r="A35" s="41">
        <f t="shared" si="1"/>
        <v>33</v>
      </c>
      <c r="B35" s="38" t="s">
        <v>51</v>
      </c>
      <c r="C35" s="4">
        <v>7</v>
      </c>
      <c r="D35" s="5" t="s">
        <v>44</v>
      </c>
      <c r="E35" s="5" t="s">
        <v>22</v>
      </c>
      <c r="F35" s="5">
        <v>10</v>
      </c>
      <c r="G35" s="5">
        <f t="shared" si="2"/>
        <v>70</v>
      </c>
      <c r="H35" s="6">
        <v>253022</v>
      </c>
      <c r="I35" s="6">
        <f>H35/C35</f>
        <v>36146</v>
      </c>
      <c r="J35" s="33"/>
      <c r="K35" s="75"/>
      <c r="L35" s="43"/>
    </row>
    <row r="36" spans="1:12" x14ac:dyDescent="0.25">
      <c r="A36" s="41">
        <f t="shared" si="1"/>
        <v>34</v>
      </c>
      <c r="B36" s="38" t="s">
        <v>51</v>
      </c>
      <c r="C36" s="4">
        <v>12</v>
      </c>
      <c r="D36" s="5" t="s">
        <v>35</v>
      </c>
      <c r="E36" s="5" t="s">
        <v>20</v>
      </c>
      <c r="F36" s="5">
        <v>6</v>
      </c>
      <c r="G36" s="5">
        <f t="shared" si="2"/>
        <v>72</v>
      </c>
      <c r="H36" s="6">
        <v>206400</v>
      </c>
      <c r="I36" s="6">
        <f>H36/C36</f>
        <v>17200</v>
      </c>
      <c r="J36" s="33"/>
      <c r="K36" s="73"/>
      <c r="L36" s="32"/>
    </row>
    <row r="37" spans="1:12" x14ac:dyDescent="0.25">
      <c r="A37" s="41">
        <f>A36+1</f>
        <v>35</v>
      </c>
      <c r="B37" s="38" t="s">
        <v>52</v>
      </c>
      <c r="C37" s="4">
        <f>SUM(C38:C41)</f>
        <v>24</v>
      </c>
      <c r="D37" s="5"/>
      <c r="E37" s="5" t="s">
        <v>32</v>
      </c>
      <c r="F37" s="5">
        <f>G37/C37</f>
        <v>6</v>
      </c>
      <c r="G37" s="5">
        <f>SUM(G38:G41)</f>
        <v>144</v>
      </c>
      <c r="H37" s="6">
        <f>SUM(H38:H41)</f>
        <v>579398</v>
      </c>
      <c r="I37" s="6">
        <f>H37/C37</f>
        <v>24141.583333333332</v>
      </c>
      <c r="J37" s="33"/>
      <c r="K37" s="73"/>
      <c r="L37" s="32"/>
    </row>
    <row r="38" spans="1:12" x14ac:dyDescent="0.25">
      <c r="A38" s="41">
        <f t="shared" si="1"/>
        <v>36</v>
      </c>
      <c r="B38" s="13"/>
      <c r="C38" s="12">
        <v>7</v>
      </c>
      <c r="D38" s="13" t="s">
        <v>31</v>
      </c>
      <c r="E38" s="13"/>
      <c r="F38" s="13">
        <v>6</v>
      </c>
      <c r="G38" s="13">
        <f t="shared" ref="G38:G44" si="3">C38*F38</f>
        <v>42</v>
      </c>
      <c r="H38" s="8">
        <v>96922</v>
      </c>
      <c r="I38" s="8"/>
      <c r="J38" s="11"/>
      <c r="K38" s="74"/>
      <c r="L38" s="20"/>
    </row>
    <row r="39" spans="1:12" x14ac:dyDescent="0.25">
      <c r="A39" s="41">
        <f t="shared" si="1"/>
        <v>37</v>
      </c>
      <c r="B39" s="13"/>
      <c r="C39" s="12">
        <v>14</v>
      </c>
      <c r="D39" s="13" t="s">
        <v>38</v>
      </c>
      <c r="E39" s="13"/>
      <c r="F39" s="13">
        <v>6</v>
      </c>
      <c r="G39" s="13">
        <f t="shared" si="3"/>
        <v>84</v>
      </c>
      <c r="H39" s="8">
        <v>422907</v>
      </c>
      <c r="I39" s="8"/>
      <c r="J39" s="11"/>
      <c r="K39" s="74"/>
      <c r="L39" s="20"/>
    </row>
    <row r="40" spans="1:12" x14ac:dyDescent="0.25">
      <c r="A40" s="41">
        <f t="shared" si="1"/>
        <v>38</v>
      </c>
      <c r="B40" s="13"/>
      <c r="C40" s="12">
        <v>1</v>
      </c>
      <c r="D40" s="13" t="s">
        <v>41</v>
      </c>
      <c r="E40" s="13"/>
      <c r="F40" s="13">
        <v>6</v>
      </c>
      <c r="G40" s="13">
        <f t="shared" si="3"/>
        <v>6</v>
      </c>
      <c r="H40" s="8">
        <v>5467</v>
      </c>
      <c r="I40" s="8"/>
      <c r="J40" s="11"/>
      <c r="K40" s="74"/>
      <c r="L40" s="20"/>
    </row>
    <row r="41" spans="1:12" x14ac:dyDescent="0.25">
      <c r="A41" s="41">
        <f t="shared" si="1"/>
        <v>39</v>
      </c>
      <c r="B41" s="13"/>
      <c r="C41" s="12">
        <v>2</v>
      </c>
      <c r="D41" s="13" t="s">
        <v>42</v>
      </c>
      <c r="E41" s="13"/>
      <c r="F41" s="13">
        <v>6</v>
      </c>
      <c r="G41" s="13">
        <f t="shared" si="3"/>
        <v>12</v>
      </c>
      <c r="H41" s="8">
        <v>54102</v>
      </c>
      <c r="I41" s="8"/>
      <c r="J41" s="11"/>
      <c r="K41" s="74"/>
      <c r="L41" s="20"/>
    </row>
    <row r="42" spans="1:12" x14ac:dyDescent="0.25">
      <c r="A42" s="41">
        <f t="shared" si="1"/>
        <v>40</v>
      </c>
      <c r="B42" s="38" t="s">
        <v>52</v>
      </c>
      <c r="C42" s="4">
        <v>4</v>
      </c>
      <c r="D42" s="5" t="s">
        <v>45</v>
      </c>
      <c r="E42" s="5" t="s">
        <v>22</v>
      </c>
      <c r="F42" s="5">
        <v>6</v>
      </c>
      <c r="G42" s="5">
        <f t="shared" si="3"/>
        <v>24</v>
      </c>
      <c r="H42" s="6">
        <v>172714</v>
      </c>
      <c r="I42" s="6">
        <f>H42/C42</f>
        <v>43178.5</v>
      </c>
      <c r="J42" s="33"/>
      <c r="K42" s="75"/>
      <c r="L42" s="43"/>
    </row>
    <row r="43" spans="1:12" x14ac:dyDescent="0.25">
      <c r="A43" s="41">
        <f t="shared" si="1"/>
        <v>41</v>
      </c>
      <c r="B43" s="38" t="s">
        <v>52</v>
      </c>
      <c r="C43" s="4">
        <v>2</v>
      </c>
      <c r="D43" s="5" t="s">
        <v>34</v>
      </c>
      <c r="E43" s="5" t="s">
        <v>33</v>
      </c>
      <c r="F43" s="5">
        <v>6</v>
      </c>
      <c r="G43" s="5">
        <f t="shared" si="3"/>
        <v>12</v>
      </c>
      <c r="H43" s="6">
        <v>10366</v>
      </c>
      <c r="I43" s="6">
        <f>H43/C43</f>
        <v>5183</v>
      </c>
      <c r="J43" s="33"/>
      <c r="K43" s="73"/>
      <c r="L43" s="32"/>
    </row>
    <row r="44" spans="1:12" x14ac:dyDescent="0.25">
      <c r="A44" s="41">
        <f t="shared" si="1"/>
        <v>42</v>
      </c>
      <c r="B44" s="38" t="s">
        <v>52</v>
      </c>
      <c r="C44" s="4">
        <v>2</v>
      </c>
      <c r="D44" s="5" t="s">
        <v>47</v>
      </c>
      <c r="E44" s="5" t="s">
        <v>46</v>
      </c>
      <c r="F44" s="5">
        <v>6</v>
      </c>
      <c r="G44" s="5">
        <f t="shared" si="3"/>
        <v>12</v>
      </c>
      <c r="H44" s="6">
        <v>13062</v>
      </c>
      <c r="I44" s="6">
        <f>H44/C44</f>
        <v>6531</v>
      </c>
      <c r="J44" s="33"/>
      <c r="K44" s="73"/>
      <c r="L44" s="32"/>
    </row>
    <row r="45" spans="1:12" ht="24" customHeight="1" x14ac:dyDescent="0.25">
      <c r="A45" s="49">
        <f t="shared" si="1"/>
        <v>43</v>
      </c>
      <c r="B45" s="50" t="s">
        <v>67</v>
      </c>
      <c r="C45" s="45">
        <f>C29+C35+C36+C37+C42+C43+C44</f>
        <v>105</v>
      </c>
      <c r="D45" s="44"/>
      <c r="E45" s="44"/>
      <c r="F45" s="44"/>
      <c r="G45" s="44">
        <f>G29+G36+G37+G42+G43+G44</f>
        <v>588</v>
      </c>
      <c r="H45" s="46"/>
      <c r="I45" s="46"/>
      <c r="J45" s="47"/>
      <c r="K45" s="76"/>
      <c r="L45" s="48"/>
    </row>
    <row r="46" spans="1:12" x14ac:dyDescent="0.25">
      <c r="A46" s="41">
        <f t="shared" si="1"/>
        <v>44</v>
      </c>
      <c r="B46" s="38" t="s">
        <v>48</v>
      </c>
      <c r="C46" s="4">
        <v>7</v>
      </c>
      <c r="D46" s="5" t="s">
        <v>54</v>
      </c>
      <c r="E46" s="5" t="s">
        <v>32</v>
      </c>
      <c r="F46" s="5">
        <v>6</v>
      </c>
      <c r="G46" s="5">
        <f>C46*F46</f>
        <v>42</v>
      </c>
      <c r="H46" s="6">
        <v>124639</v>
      </c>
      <c r="I46" s="6">
        <f>H46/C46</f>
        <v>17805.571428571428</v>
      </c>
      <c r="J46" s="33"/>
      <c r="K46" s="75"/>
      <c r="L46" s="43"/>
    </row>
    <row r="47" spans="1:12" x14ac:dyDescent="0.25">
      <c r="A47" s="41">
        <f t="shared" si="1"/>
        <v>45</v>
      </c>
      <c r="B47" s="38" t="s">
        <v>48</v>
      </c>
      <c r="C47" s="4">
        <v>1</v>
      </c>
      <c r="D47" s="5" t="s">
        <v>55</v>
      </c>
      <c r="E47" s="5" t="s">
        <v>49</v>
      </c>
      <c r="F47" s="5">
        <v>8</v>
      </c>
      <c r="G47" s="5">
        <f>C47*F47</f>
        <v>8</v>
      </c>
      <c r="H47" s="6">
        <v>41230</v>
      </c>
      <c r="I47" s="6">
        <f>H47/C47</f>
        <v>41230</v>
      </c>
      <c r="J47" s="33"/>
      <c r="K47" s="73"/>
      <c r="L47" s="32"/>
    </row>
    <row r="48" spans="1:12" ht="17.25" customHeight="1" x14ac:dyDescent="0.25">
      <c r="A48" s="41">
        <f t="shared" si="1"/>
        <v>46</v>
      </c>
      <c r="B48" s="51" t="s">
        <v>50</v>
      </c>
      <c r="C48" s="52">
        <f>SUM(C46:C47)</f>
        <v>8</v>
      </c>
      <c r="D48" s="53"/>
      <c r="E48" s="53"/>
      <c r="F48" s="53"/>
      <c r="G48" s="53">
        <f>SUM(G46:G47)</f>
        <v>50</v>
      </c>
      <c r="H48" s="54"/>
      <c r="I48" s="54"/>
      <c r="J48" s="55"/>
      <c r="K48" s="79"/>
      <c r="L48" s="56"/>
    </row>
    <row r="49" spans="1:12" ht="27" customHeight="1" x14ac:dyDescent="0.25">
      <c r="A49" s="41">
        <f t="shared" si="1"/>
        <v>47</v>
      </c>
      <c r="B49" s="70" t="s">
        <v>75</v>
      </c>
      <c r="C49" s="12">
        <f>C48+C45+C27+C23</f>
        <v>292</v>
      </c>
      <c r="D49" s="13"/>
      <c r="E49" s="13"/>
      <c r="F49" s="13"/>
      <c r="G49" s="14">
        <f>G48+G45+G27+G23</f>
        <v>1684</v>
      </c>
      <c r="H49" s="8">
        <f>SUM(H42:H47)+H37+H36+H35+H29+H26+H25+H24+H22+H21+H20+H19+H6+H5</f>
        <v>10811884</v>
      </c>
      <c r="I49" s="8">
        <f>H49/C49</f>
        <v>37027</v>
      </c>
      <c r="J49" s="11"/>
      <c r="K49" s="74"/>
      <c r="L49" s="20"/>
    </row>
    <row r="50" spans="1:12" x14ac:dyDescent="0.25">
      <c r="A50" s="41">
        <f>A49+1</f>
        <v>48</v>
      </c>
      <c r="B50" s="38" t="s">
        <v>58</v>
      </c>
      <c r="C50" s="4">
        <v>1</v>
      </c>
      <c r="D50" s="5" t="s">
        <v>59</v>
      </c>
      <c r="E50" s="5" t="s">
        <v>62</v>
      </c>
      <c r="F50" s="5">
        <v>6</v>
      </c>
      <c r="G50" s="5">
        <f>C50*F50</f>
        <v>6</v>
      </c>
      <c r="H50" s="6">
        <v>17314</v>
      </c>
      <c r="I50" s="6">
        <f>H50/C50</f>
        <v>17314</v>
      </c>
      <c r="J50" s="33"/>
      <c r="K50" s="75"/>
      <c r="L50" s="43"/>
    </row>
    <row r="51" spans="1:12" x14ac:dyDescent="0.25">
      <c r="A51" s="41">
        <f t="shared" si="1"/>
        <v>49</v>
      </c>
      <c r="B51" s="38" t="s">
        <v>58</v>
      </c>
      <c r="C51" s="4">
        <v>8</v>
      </c>
      <c r="D51" s="5" t="s">
        <v>60</v>
      </c>
      <c r="E51" s="5" t="s">
        <v>63</v>
      </c>
      <c r="F51" s="5">
        <v>6</v>
      </c>
      <c r="G51" s="5">
        <f>C51*F51</f>
        <v>48</v>
      </c>
      <c r="H51" s="6">
        <v>77887</v>
      </c>
      <c r="I51" s="6">
        <f>H51/C51</f>
        <v>9735.875</v>
      </c>
      <c r="J51" s="33"/>
      <c r="K51" s="73"/>
      <c r="L51" s="32"/>
    </row>
    <row r="52" spans="1:12" x14ac:dyDescent="0.25">
      <c r="A52" s="41">
        <f t="shared" si="1"/>
        <v>50</v>
      </c>
      <c r="B52" s="38" t="s">
        <v>58</v>
      </c>
      <c r="C52" s="4">
        <v>10</v>
      </c>
      <c r="D52" s="5" t="s">
        <v>61</v>
      </c>
      <c r="E52" s="5" t="s">
        <v>63</v>
      </c>
      <c r="F52" s="5">
        <v>6</v>
      </c>
      <c r="G52" s="5">
        <f>C52*F52</f>
        <v>60</v>
      </c>
      <c r="H52" s="6">
        <v>70651</v>
      </c>
      <c r="I52" s="6">
        <f>H52/C52</f>
        <v>7065.1</v>
      </c>
      <c r="J52" s="33"/>
      <c r="K52" s="73"/>
      <c r="L52" s="32"/>
    </row>
    <row r="53" spans="1:12" ht="19.5" customHeight="1" thickBot="1" x14ac:dyDescent="0.3">
      <c r="A53" s="49">
        <f t="shared" si="1"/>
        <v>51</v>
      </c>
      <c r="B53" s="44" t="s">
        <v>64</v>
      </c>
      <c r="C53" s="45">
        <f>SUM(C50:C52)</f>
        <v>19</v>
      </c>
      <c r="D53" s="44"/>
      <c r="E53" s="44"/>
      <c r="F53" s="44"/>
      <c r="G53" s="44">
        <f>SUM(G50:G52)</f>
        <v>114</v>
      </c>
      <c r="H53" s="46">
        <f>SUM(H50:H52)</f>
        <v>165852</v>
      </c>
      <c r="I53" s="46"/>
      <c r="J53" s="47"/>
      <c r="K53" s="76"/>
      <c r="L53" s="48"/>
    </row>
    <row r="54" spans="1:12" ht="21" customHeight="1" thickBot="1" x14ac:dyDescent="0.3">
      <c r="A54" s="42">
        <f t="shared" si="1"/>
        <v>52</v>
      </c>
      <c r="B54" s="39" t="s">
        <v>65</v>
      </c>
      <c r="C54" s="16">
        <f>C49+C53</f>
        <v>311</v>
      </c>
      <c r="D54" s="15"/>
      <c r="E54" s="15"/>
      <c r="F54" s="15"/>
      <c r="G54" s="17">
        <f>G49+G53</f>
        <v>1798</v>
      </c>
      <c r="H54" s="17">
        <f>H49+H53</f>
        <v>10977736</v>
      </c>
      <c r="I54" s="18"/>
      <c r="J54" s="19"/>
      <c r="K54" s="57"/>
      <c r="L54" s="34" t="e">
        <f>L5:L52</f>
        <v>#VALUE!</v>
      </c>
    </row>
    <row r="55" spans="1:12" ht="16.5" customHeight="1" x14ac:dyDescent="0.25">
      <c r="H55" s="71" t="s">
        <v>74</v>
      </c>
      <c r="K55" s="72" t="s">
        <v>73</v>
      </c>
    </row>
  </sheetData>
  <mergeCells count="1">
    <mergeCell ref="B2:L2"/>
  </mergeCells>
  <pageMargins left="0.59055118110236227" right="0.59055118110236227" top="0.6692913385826772" bottom="0.55118110236220474" header="0.31496062992125984" footer="0.23622047244094491"/>
  <pageSetup paperSize="9" orientation="landscape" r:id="rId1"/>
  <headerFooter alignWithMargins="0">
    <oddHeader>&amp;RSCHEMA D'OFFERTA - ALLEGATO 2</oddHeader>
    <oddFooter>&amp;CPagina &amp;P di &amp;N</oddFooter>
  </headerFooter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2015-04-20T17:17:16Z</dcterms:modified>
</cp:coreProperties>
</file>